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<sst xmlns="http://schemas.openxmlformats.org/spreadsheetml/2006/main" count="247" uniqueCount="133">
  <si>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</si>
  <si>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</si>
  <si>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</si>
  <si>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</si>
  <si>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</si>
  <si>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</si>
  <si>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</si>
  <si>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</si>
  <si>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</si>
  <si>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</si>
  <si>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</si>
  <si>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</si>
  <si>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</si>
  <si>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</si>
  <si>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</si>
  <si>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</si>
  <si>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</si>
  <si>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</si>
  <si>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</si>
  <si>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</si>
  <si>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</si>
  <si>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</si>
  <si>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</si>
  <si>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</si>
  <si>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</si>
  <si>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</si>
  <si>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</si>
  <si>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</si>
  <si>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</si>
  <si>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</si>
  <si>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</si>
  <si>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</si>
  <si>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</si>
  <si>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</si>
  <si>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</si>
  <si>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</si>
  <si>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</si>
  <si>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</si>
  <si>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</si>
  <si>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</si>
  <si>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</si>
  <si>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</si>
  <si>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</si>
  <si>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</si>
  <si>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</si>
  <si>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</si>
  <si>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</si>
  <si>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</si>
  <si>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</si>
  <si>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</si>
  <si>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</si>
  <si>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</si>
  <si>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</si>
  <si>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</si>
  <si>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</si>
  <si>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</si>
  <si>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</si>
  <si>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</si>
  <si>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</si>
  <si>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</si>
  <si>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</si>
  <si>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20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</si>
  <si>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</si>
  <si>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</si>
  <si>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</si>
  <si>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</si>
  <si>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</si>
  <si>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</si>
  <si>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</si>
  <si>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</si>
  <si>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</si>
  <si>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</si>
  <si>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</si>
  <si>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</si>
  <si>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</si>
  <si>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</si>
  <si>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</si>
  <si>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</si>
  <si>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</si>
  <si>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</si>
  <si>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</si>
  <si>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</si>
  <si>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</si>
  <si>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</si>
  <si>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</si>
  <si>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</si>
  <si>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</si>
  <si>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</si>
  <si>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</si>
  <si>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</si>
  <si>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>по необходимости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</si>
  <si>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</si>
  <si>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</si>
  <si>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</si>
  <si>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</si>
  <si>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</si>
  <si>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</si>
  <si>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</si>
  <si>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</si>
  <si>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</si>
  <si>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</si>
  <si>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</si>
  <si>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</si>
  <si>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</si>
  <si>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</si>
  <si>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</si>
  <si>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 xml:space="preserve">Ремонт бетонной кровли: заделка стыков плит покрытия с гидроизоляцией наплавляемыми материалами 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</si>
  <si>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</si>
  <si>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</si>
  <si>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</si>
  <si>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</si>
  <si>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</si>
  <si>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</si>
  <si>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</si>
  <si>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пр-т Кузбасский 20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</si>
  <si>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</si>
  <si>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</si>
  <si>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</si>
  <si>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Гидроизоляция бетонных поверхностей готовыми мастиками</t>
  </si>
  <si>
    <t>Реконструкция козырьков: покрытие кровельной сталью по деревянному каркасу</t>
  </si>
  <si>
    <t>Смена ж/б зонтов на металлические (демонтаж, подъем зонта на кровлю и установка) периметром 4800*550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</si>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</sst>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8">
      <selection activeCell="B16" sqref="B16"/>
    </sheetView>
  </sheetViews>
  <sheetFormatPr defaultColWidth="9.00390625" defaultRowHeight="12.75"/>
  <cols>
    <col min="1" max="1" width="6.50390625" style="1" customWidth="1"/>
    <col min="2" max="2" width="52.00390625" style="1" customWidth="1"/>
    <col min="3" max="3" width="14.625" style="1" customWidth="1"/>
    <col min="4" max="4" width="8.125" style="1" customWidth="1"/>
    <col min="5" max="5" width="28.375" style="1" customWidth="1"/>
    <col min="6" max="16384" width="8.875" style="1" customWidth="1"/>
  </cols>
  <sheetData>
    <row r="1" spans="1:5" ht="45.75" customHeight="1">
      <c r="A1" s="49" t="s">
        <v>60</v>
      </c>
      <c r="B1" s="49"/>
      <c r="C1" s="49"/>
      <c r="D1" s="49"/>
      <c r="E1" s="49"/>
    </row>
    <row r="2" spans="1:5" ht="7.5" customHeight="1">
      <c r="A2" s="2"/>
      <c r="B2" s="2"/>
      <c r="C2" s="2"/>
      <c r="D2" s="2"/>
      <c r="E2" s="2"/>
    </row>
    <row r="3" spans="1:5" ht="13.5">
      <c r="A3" s="50" t="s">
        <v>61</v>
      </c>
      <c r="B3" s="50"/>
      <c r="C3" s="50"/>
      <c r="D3" s="50"/>
      <c r="E3" s="50"/>
    </row>
    <row r="4" spans="1:5" ht="13.5">
      <c r="A4" s="51" t="s">
        <v>0</v>
      </c>
      <c r="B4" s="51"/>
      <c r="C4" s="51"/>
      <c r="D4" s="51"/>
      <c r="E4" s="51"/>
    </row>
    <row r="5" spans="1:5" ht="13.5">
      <c r="A5" s="3" t="s">
        <v>1</v>
      </c>
      <c r="B5" s="3" t="s">
        <v>2</v>
      </c>
      <c r="C5" s="3" t="s">
        <v>3</v>
      </c>
      <c r="D5" s="52" t="s">
        <v>4</v>
      </c>
      <c r="E5" s="53"/>
    </row>
    <row r="6" spans="1:5" ht="13.5">
      <c r="A6" s="4" t="s">
        <v>5</v>
      </c>
      <c r="B6" s="5" t="s">
        <v>6</v>
      </c>
      <c r="C6" s="6" t="s">
        <v>7</v>
      </c>
      <c r="D6" s="58">
        <v>43466</v>
      </c>
      <c r="E6" s="59"/>
    </row>
    <row r="7" spans="1:5" ht="13.5">
      <c r="A7" s="4" t="s">
        <v>8</v>
      </c>
      <c r="B7" s="5" t="s">
        <v>9</v>
      </c>
      <c r="C7" s="6" t="s">
        <v>7</v>
      </c>
      <c r="D7" s="54" t="s">
        <v>58</v>
      </c>
      <c r="E7" s="55"/>
    </row>
    <row r="8" spans="1:5" ht="13.5">
      <c r="A8" s="7" t="s">
        <v>10</v>
      </c>
      <c r="B8" s="8" t="s">
        <v>11</v>
      </c>
      <c r="C8" s="9" t="s">
        <v>12</v>
      </c>
      <c r="D8" s="56">
        <f>2899.4*12*4.07</f>
        <v>141606.69600000003</v>
      </c>
      <c r="E8" s="57"/>
    </row>
    <row r="9" spans="1:5" ht="27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7" t="s">
        <v>42</v>
      </c>
      <c r="B10" s="11" t="s">
        <v>22</v>
      </c>
      <c r="C10" s="12" t="s">
        <v>23</v>
      </c>
      <c r="D10" s="9" t="s">
        <v>24</v>
      </c>
      <c r="E10" s="12">
        <f>2899.4*12*1.55</f>
        <v>53928.840000000004</v>
      </c>
    </row>
    <row r="11" spans="1:5" ht="13.5">
      <c r="A11" s="7" t="s">
        <v>38</v>
      </c>
      <c r="B11" s="11" t="s">
        <v>25</v>
      </c>
      <c r="C11" s="12" t="s">
        <v>23</v>
      </c>
      <c r="D11" s="9" t="s">
        <v>24</v>
      </c>
      <c r="E11" s="12">
        <f>2899.4*12*0.12</f>
        <v>4175.136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2899.4*12*1.1</f>
        <v>38272.08000000001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2899.4*12*0.73</f>
        <v>25398.744000000002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2899.4*12*0.57</f>
        <v>19831.896</v>
      </c>
    </row>
    <row r="15" spans="1:5" ht="13.5">
      <c r="A15" s="4" t="s">
        <v>13</v>
      </c>
      <c r="B15" s="5" t="s">
        <v>6</v>
      </c>
      <c r="C15" s="6" t="s">
        <v>7</v>
      </c>
      <c r="D15" s="58">
        <v>43466</v>
      </c>
      <c r="E15" s="59"/>
    </row>
    <row r="16" spans="1:5" ht="45" customHeight="1">
      <c r="A16" s="4" t="s">
        <v>14</v>
      </c>
      <c r="B16" s="5" t="s">
        <v>9</v>
      </c>
      <c r="C16" s="6" t="s">
        <v>7</v>
      </c>
      <c r="D16" s="54" t="s">
        <v>57</v>
      </c>
      <c r="E16" s="55"/>
    </row>
    <row r="17" spans="1:5" ht="13.5">
      <c r="A17" s="7" t="s">
        <v>15</v>
      </c>
      <c r="B17" s="8" t="s">
        <v>11</v>
      </c>
      <c r="C17" s="9" t="s">
        <v>12</v>
      </c>
      <c r="D17" s="56">
        <f>SUM(E19:E24)</f>
        <v>329835.74400000006</v>
      </c>
      <c r="E17" s="57"/>
    </row>
    <row r="18" spans="1:5" ht="27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7" t="s">
        <v>44</v>
      </c>
      <c r="B19" s="8" t="s">
        <v>29</v>
      </c>
      <c r="C19" s="12" t="s">
        <v>23</v>
      </c>
      <c r="D19" s="9" t="s">
        <v>24</v>
      </c>
      <c r="E19" s="13">
        <f>2899.4*12*0.9</f>
        <v>31313.520000000004</v>
      </c>
    </row>
    <row r="20" spans="1:5" ht="54.75">
      <c r="A20" s="7" t="s">
        <v>45</v>
      </c>
      <c r="B20" s="8" t="s">
        <v>30</v>
      </c>
      <c r="C20" s="12" t="s">
        <v>23</v>
      </c>
      <c r="D20" s="9" t="s">
        <v>24</v>
      </c>
      <c r="E20" s="13">
        <f>2899.4*12*1.79</f>
        <v>62279.11200000001</v>
      </c>
    </row>
    <row r="21" spans="1:5" ht="13.5">
      <c r="A21" s="7" t="s">
        <v>46</v>
      </c>
      <c r="B21" s="8" t="s">
        <v>31</v>
      </c>
      <c r="C21" s="12" t="s">
        <v>23</v>
      </c>
      <c r="D21" s="9" t="s">
        <v>24</v>
      </c>
      <c r="E21" s="13">
        <f>2899.4*12*0.44</f>
        <v>15308.832000000002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2899.4*12*0.09</f>
        <v>3131.3520000000003</v>
      </c>
    </row>
    <row r="23" spans="1:5" ht="41.25">
      <c r="A23" s="7" t="s">
        <v>48</v>
      </c>
      <c r="B23" s="8" t="s">
        <v>34</v>
      </c>
      <c r="C23" s="9"/>
      <c r="D23" s="9" t="s">
        <v>24</v>
      </c>
      <c r="E23" s="13">
        <f>2899.4*12*6.2</f>
        <v>215715.36000000002</v>
      </c>
    </row>
    <row r="24" spans="1:5" ht="27">
      <c r="A24" s="7" t="s">
        <v>49</v>
      </c>
      <c r="B24" s="8" t="s">
        <v>35</v>
      </c>
      <c r="C24" s="9" t="s">
        <v>36</v>
      </c>
      <c r="D24" s="9" t="s">
        <v>24</v>
      </c>
      <c r="E24" s="13">
        <f>2899.4*12*0.06</f>
        <v>2087.568</v>
      </c>
    </row>
    <row r="25" spans="1:5" ht="13.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3.5">
      <c r="A27" s="7" t="s">
        <v>18</v>
      </c>
      <c r="B27" s="8" t="s">
        <v>11</v>
      </c>
      <c r="C27" s="9" t="s">
        <v>12</v>
      </c>
      <c r="D27" s="9"/>
      <c r="E27" s="15">
        <f>SUM(E29:E31)</f>
        <v>167353.36800000002</v>
      </c>
    </row>
    <row r="28" spans="1:5" ht="27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2899.4*12*0.62</f>
        <v>21571.536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2899.4*12*4.19</f>
        <v>145781.83200000002</v>
      </c>
    </row>
    <row r="31" spans="1:5" ht="27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638795.8080000001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70" zoomScaleNormal="70" zoomScalePageLayoutView="0" workbookViewId="0" topLeftCell="A1">
      <selection activeCell="E55" sqref="E55:E56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3.5">
      <c r="A1" s="60" t="s">
        <v>62</v>
      </c>
      <c r="B1" s="60"/>
      <c r="C1" s="60"/>
      <c r="D1" s="60"/>
      <c r="E1" s="60"/>
      <c r="F1" s="60"/>
    </row>
    <row r="2" spans="1:6" ht="13.5">
      <c r="A2" s="60" t="s">
        <v>63</v>
      </c>
      <c r="B2" s="60"/>
      <c r="C2" s="60"/>
      <c r="D2" s="60"/>
      <c r="E2" s="60"/>
      <c r="F2" s="60"/>
    </row>
    <row r="3" spans="1:6" ht="13.5">
      <c r="A3" s="60" t="s">
        <v>64</v>
      </c>
      <c r="B3" s="60"/>
      <c r="C3" s="60"/>
      <c r="D3" s="60"/>
      <c r="E3" s="60"/>
      <c r="F3" s="60"/>
    </row>
    <row r="4" ht="13.5">
      <c r="A4" s="19"/>
    </row>
    <row r="5" spans="1:4" ht="13.5">
      <c r="A5" s="19" t="s">
        <v>114</v>
      </c>
      <c r="D5" s="18" t="s">
        <v>65</v>
      </c>
    </row>
    <row r="6" ht="13.5">
      <c r="A6" s="19"/>
    </row>
    <row r="7" spans="1:6" ht="111" customHeight="1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</row>
    <row r="8" spans="1:6" s="25" customFormat="1" ht="20.25" customHeight="1">
      <c r="A8" s="20" t="s">
        <v>72</v>
      </c>
      <c r="B8" s="21">
        <v>2899.4</v>
      </c>
      <c r="C8" s="21">
        <v>12</v>
      </c>
      <c r="D8" s="22" t="s">
        <v>73</v>
      </c>
      <c r="E8" s="23">
        <v>4.07</v>
      </c>
      <c r="F8" s="24">
        <f>B8*C8*E8</f>
        <v>141606.69600000003</v>
      </c>
    </row>
    <row r="9" spans="1:6" s="26" customFormat="1" ht="18" customHeight="1">
      <c r="A9" s="41" t="s">
        <v>74</v>
      </c>
      <c r="B9" s="28">
        <f>B8</f>
        <v>2899.4</v>
      </c>
      <c r="C9" s="40" t="s">
        <v>7</v>
      </c>
      <c r="D9" s="29" t="s">
        <v>7</v>
      </c>
      <c r="E9" s="30">
        <v>1.55</v>
      </c>
      <c r="F9" s="31">
        <f>B9*12*E9</f>
        <v>53928.840000000004</v>
      </c>
    </row>
    <row r="10" spans="1:6" s="26" customFormat="1" ht="18.75" customHeight="1">
      <c r="A10" s="41" t="s">
        <v>75</v>
      </c>
      <c r="B10" s="28">
        <f>B8</f>
        <v>2899.4</v>
      </c>
      <c r="C10" s="40" t="s">
        <v>7</v>
      </c>
      <c r="D10" s="29" t="s">
        <v>7</v>
      </c>
      <c r="E10" s="30">
        <v>0.12</v>
      </c>
      <c r="F10" s="31">
        <f>B10*12*E10</f>
        <v>4175.136</v>
      </c>
    </row>
    <row r="11" spans="1:6" s="26" customFormat="1" ht="57" customHeight="1">
      <c r="A11" s="41" t="s">
        <v>76</v>
      </c>
      <c r="B11" s="28">
        <f>B8</f>
        <v>2899.4</v>
      </c>
      <c r="C11" s="40" t="s">
        <v>7</v>
      </c>
      <c r="D11" s="29" t="s">
        <v>7</v>
      </c>
      <c r="E11" s="30">
        <v>1.1</v>
      </c>
      <c r="F11" s="31">
        <f>B11*12*E11</f>
        <v>38272.08000000001</v>
      </c>
    </row>
    <row r="12" spans="1:6" s="26" customFormat="1" ht="45.75" customHeight="1">
      <c r="A12" s="41" t="s">
        <v>77</v>
      </c>
      <c r="B12" s="28">
        <f>B8</f>
        <v>2899.4</v>
      </c>
      <c r="C12" s="40" t="s">
        <v>7</v>
      </c>
      <c r="D12" s="29" t="s">
        <v>7</v>
      </c>
      <c r="E12" s="30">
        <v>0.73</v>
      </c>
      <c r="F12" s="31">
        <f>B12*12*E12</f>
        <v>25398.744000000002</v>
      </c>
    </row>
    <row r="13" spans="1:6" s="26" customFormat="1" ht="46.5" customHeight="1">
      <c r="A13" s="41" t="s">
        <v>78</v>
      </c>
      <c r="B13" s="28">
        <f>B8</f>
        <v>2899.4</v>
      </c>
      <c r="C13" s="40" t="s">
        <v>7</v>
      </c>
      <c r="D13" s="29" t="s">
        <v>7</v>
      </c>
      <c r="E13" s="30">
        <v>0.57</v>
      </c>
      <c r="F13" s="31">
        <f>B13*12*E13</f>
        <v>19831.896</v>
      </c>
    </row>
    <row r="14" spans="1:6" s="25" customFormat="1" ht="32.25" customHeight="1">
      <c r="A14" s="20" t="s">
        <v>79</v>
      </c>
      <c r="B14" s="21">
        <f>B8</f>
        <v>2899.4</v>
      </c>
      <c r="C14" s="21">
        <v>12</v>
      </c>
      <c r="D14" s="22" t="s">
        <v>73</v>
      </c>
      <c r="E14" s="23">
        <f>E15+E16+E27+E28+E31+E53</f>
        <v>12.113577550527696</v>
      </c>
      <c r="F14" s="24">
        <f>F15+F16+F27+F28+F31+F53</f>
        <v>413810.86500000005</v>
      </c>
    </row>
    <row r="15" spans="1:6" s="27" customFormat="1" ht="19.5" customHeight="1" outlineLevel="1">
      <c r="A15" s="41" t="s">
        <v>80</v>
      </c>
      <c r="B15" s="28">
        <f>B8</f>
        <v>2899.4</v>
      </c>
      <c r="C15" s="28">
        <v>12</v>
      </c>
      <c r="D15" s="29" t="s">
        <v>7</v>
      </c>
      <c r="E15" s="61">
        <v>1.44</v>
      </c>
      <c r="F15" s="31">
        <f>B15*C15*E15</f>
        <v>50101.632000000005</v>
      </c>
    </row>
    <row r="16" spans="1:6" s="27" customFormat="1" ht="46.5" customHeight="1" outlineLevel="1">
      <c r="A16" s="41" t="s">
        <v>81</v>
      </c>
      <c r="B16" s="28">
        <f>B8</f>
        <v>2899.4</v>
      </c>
      <c r="C16" s="28" t="s">
        <v>7</v>
      </c>
      <c r="D16" s="29" t="s">
        <v>7</v>
      </c>
      <c r="E16" s="61">
        <f>F16/B16/12</f>
        <v>3.8318117541560324</v>
      </c>
      <c r="F16" s="31">
        <f>SUM(F17:F26)</f>
        <v>133319.46000000002</v>
      </c>
    </row>
    <row r="17" spans="1:6" s="27" customFormat="1" ht="19.5" customHeight="1" outlineLevel="2">
      <c r="A17" s="42" t="s">
        <v>121</v>
      </c>
      <c r="B17" s="28">
        <v>1136.2</v>
      </c>
      <c r="C17" s="28">
        <v>87</v>
      </c>
      <c r="D17" s="29" t="s">
        <v>73</v>
      </c>
      <c r="E17" s="30">
        <v>0.3</v>
      </c>
      <c r="F17" s="31">
        <f>B17*C17*E17</f>
        <v>29654.82</v>
      </c>
    </row>
    <row r="18" spans="1:6" s="27" customFormat="1" ht="18" customHeight="1" outlineLevel="2">
      <c r="A18" s="42" t="s">
        <v>122</v>
      </c>
      <c r="B18" s="28">
        <v>4396</v>
      </c>
      <c r="C18" s="28">
        <v>126</v>
      </c>
      <c r="D18" s="29" t="s">
        <v>73</v>
      </c>
      <c r="E18" s="30">
        <v>0.07</v>
      </c>
      <c r="F18" s="31">
        <f aca="true" t="shared" si="0" ref="F18:F26">B18*C18*E18</f>
        <v>38772.72</v>
      </c>
    </row>
    <row r="19" spans="1:6" s="27" customFormat="1" ht="18" customHeight="1" outlineLevel="2">
      <c r="A19" s="42" t="s">
        <v>123</v>
      </c>
      <c r="B19" s="28">
        <v>4396</v>
      </c>
      <c r="C19" s="28">
        <v>3</v>
      </c>
      <c r="D19" s="29" t="s">
        <v>73</v>
      </c>
      <c r="E19" s="30">
        <v>1.5</v>
      </c>
      <c r="F19" s="31">
        <f t="shared" si="0"/>
        <v>19782</v>
      </c>
    </row>
    <row r="20" spans="1:6" s="27" customFormat="1" ht="16.5" customHeight="1" outlineLevel="2">
      <c r="A20" s="42" t="s">
        <v>124</v>
      </c>
      <c r="B20" s="28">
        <v>1</v>
      </c>
      <c r="C20" s="28">
        <v>126</v>
      </c>
      <c r="D20" s="29" t="s">
        <v>73</v>
      </c>
      <c r="E20" s="30">
        <v>4.2</v>
      </c>
      <c r="F20" s="31">
        <f t="shared" si="0"/>
        <v>529.2</v>
      </c>
    </row>
    <row r="21" spans="1:6" s="27" customFormat="1" ht="20.25" customHeight="1" outlineLevel="2">
      <c r="A21" s="42" t="s">
        <v>125</v>
      </c>
      <c r="B21" s="28">
        <v>7.2</v>
      </c>
      <c r="C21" s="28">
        <v>126</v>
      </c>
      <c r="D21" s="29" t="s">
        <v>73</v>
      </c>
      <c r="E21" s="30">
        <v>1.5</v>
      </c>
      <c r="F21" s="31">
        <f t="shared" si="0"/>
        <v>1360.8000000000002</v>
      </c>
    </row>
    <row r="22" spans="1:6" s="27" customFormat="1" ht="18.75" customHeight="1" outlineLevel="2">
      <c r="A22" s="42" t="s">
        <v>126</v>
      </c>
      <c r="B22" s="28">
        <f>B17*0.8</f>
        <v>908.96</v>
      </c>
      <c r="C22" s="28">
        <v>65</v>
      </c>
      <c r="D22" s="29" t="s">
        <v>73</v>
      </c>
      <c r="E22" s="30">
        <v>0.45</v>
      </c>
      <c r="F22" s="31">
        <f t="shared" si="0"/>
        <v>26587.08</v>
      </c>
    </row>
    <row r="23" spans="1:6" s="27" customFormat="1" ht="16.5" customHeight="1" outlineLevel="2">
      <c r="A23" s="42" t="s">
        <v>127</v>
      </c>
      <c r="B23" s="28">
        <v>1</v>
      </c>
      <c r="C23" s="28">
        <v>109</v>
      </c>
      <c r="D23" s="29" t="s">
        <v>73</v>
      </c>
      <c r="E23" s="30">
        <v>4.2</v>
      </c>
      <c r="F23" s="31">
        <f t="shared" si="0"/>
        <v>457.8</v>
      </c>
    </row>
    <row r="24" spans="1:6" s="27" customFormat="1" ht="20.25" customHeight="1" outlineLevel="2">
      <c r="A24" s="42" t="s">
        <v>128</v>
      </c>
      <c r="B24" s="28">
        <f>B17*0.1</f>
        <v>113.62</v>
      </c>
      <c r="C24" s="28">
        <v>35</v>
      </c>
      <c r="D24" s="29" t="s">
        <v>73</v>
      </c>
      <c r="E24" s="30">
        <v>3</v>
      </c>
      <c r="F24" s="31">
        <f t="shared" si="0"/>
        <v>11930.1</v>
      </c>
    </row>
    <row r="25" spans="1:6" s="27" customFormat="1" ht="30.75" customHeight="1" outlineLevel="2">
      <c r="A25" s="42" t="s">
        <v>129</v>
      </c>
      <c r="B25" s="28">
        <v>7.2</v>
      </c>
      <c r="C25" s="28">
        <v>109</v>
      </c>
      <c r="D25" s="29" t="s">
        <v>73</v>
      </c>
      <c r="E25" s="30">
        <v>1.5</v>
      </c>
      <c r="F25" s="31">
        <f t="shared" si="0"/>
        <v>1177.2</v>
      </c>
    </row>
    <row r="26" spans="1:6" s="27" customFormat="1" ht="18" customHeight="1" outlineLevel="2">
      <c r="A26" s="42" t="s">
        <v>130</v>
      </c>
      <c r="B26" s="28">
        <f>B17*0.15</f>
        <v>170.43</v>
      </c>
      <c r="C26" s="45">
        <v>60</v>
      </c>
      <c r="D26" s="29" t="s">
        <v>73</v>
      </c>
      <c r="E26" s="30">
        <v>0.3</v>
      </c>
      <c r="F26" s="31">
        <f t="shared" si="0"/>
        <v>3067.7400000000002</v>
      </c>
    </row>
    <row r="27" spans="1:6" s="27" customFormat="1" ht="19.5" customHeight="1" outlineLevel="1">
      <c r="A27" s="41" t="s">
        <v>82</v>
      </c>
      <c r="B27" s="28">
        <f>B8</f>
        <v>2899.4</v>
      </c>
      <c r="C27" s="28">
        <v>6</v>
      </c>
      <c r="D27" s="29" t="s">
        <v>7</v>
      </c>
      <c r="E27" s="61">
        <v>0.44</v>
      </c>
      <c r="F27" s="31">
        <f>B27*C27*E27</f>
        <v>7654.416000000001</v>
      </c>
    </row>
    <row r="28" spans="1:6" s="27" customFormat="1" ht="31.5" customHeight="1" outlineLevel="1">
      <c r="A28" s="41" t="s">
        <v>83</v>
      </c>
      <c r="B28" s="28">
        <v>2899.4</v>
      </c>
      <c r="C28" s="28" t="s">
        <v>7</v>
      </c>
      <c r="D28" s="33" t="s">
        <v>73</v>
      </c>
      <c r="E28" s="61">
        <f>F28/B28/12</f>
        <v>0.1395691062518682</v>
      </c>
      <c r="F28" s="31">
        <f>SUM(F29:F30)</f>
        <v>4856</v>
      </c>
    </row>
    <row r="29" spans="1:6" s="27" customFormat="1" ht="18.75" customHeight="1" outlineLevel="1">
      <c r="A29" s="42" t="s">
        <v>131</v>
      </c>
      <c r="B29" s="28">
        <v>607</v>
      </c>
      <c r="C29" s="28">
        <v>12</v>
      </c>
      <c r="D29" s="33" t="s">
        <v>73</v>
      </c>
      <c r="E29" s="30">
        <v>0.25</v>
      </c>
      <c r="F29" s="31">
        <f>B29*C29*E29</f>
        <v>1821</v>
      </c>
    </row>
    <row r="30" spans="1:6" s="27" customFormat="1" ht="18" customHeight="1" outlineLevel="1">
      <c r="A30" s="42" t="s">
        <v>132</v>
      </c>
      <c r="B30" s="28">
        <v>607</v>
      </c>
      <c r="C30" s="28">
        <v>1</v>
      </c>
      <c r="D30" s="33" t="s">
        <v>73</v>
      </c>
      <c r="E30" s="30">
        <v>5</v>
      </c>
      <c r="F30" s="31">
        <f>B30*C30*E30</f>
        <v>3035</v>
      </c>
    </row>
    <row r="31" spans="1:6" s="27" customFormat="1" ht="33" customHeight="1" outlineLevel="1">
      <c r="A31" s="41" t="s">
        <v>84</v>
      </c>
      <c r="B31" s="28">
        <f>B8</f>
        <v>2899.4</v>
      </c>
      <c r="C31" s="28">
        <v>12</v>
      </c>
      <c r="D31" s="29" t="s">
        <v>7</v>
      </c>
      <c r="E31" s="61">
        <f>F31/B31/C31</f>
        <v>6.202196690119795</v>
      </c>
      <c r="F31" s="31">
        <f>SUM(F32:F52)</f>
        <v>215791.78900000002</v>
      </c>
    </row>
    <row r="32" spans="1:6" s="27" customFormat="1" ht="18" customHeight="1" outlineLevel="1">
      <c r="A32" s="43" t="s">
        <v>85</v>
      </c>
      <c r="B32" s="32">
        <v>780.6</v>
      </c>
      <c r="C32" s="28" t="s">
        <v>86</v>
      </c>
      <c r="D32" s="33" t="s">
        <v>73</v>
      </c>
      <c r="E32" s="29">
        <v>3.83</v>
      </c>
      <c r="F32" s="30">
        <v>5979.396000000001</v>
      </c>
    </row>
    <row r="33" spans="1:6" s="27" customFormat="1" ht="21" customHeight="1" outlineLevel="1">
      <c r="A33" s="44" t="s">
        <v>87</v>
      </c>
      <c r="B33" s="32">
        <v>714.7</v>
      </c>
      <c r="C33" s="28" t="s">
        <v>86</v>
      </c>
      <c r="D33" s="33" t="s">
        <v>73</v>
      </c>
      <c r="E33" s="29">
        <v>3.83</v>
      </c>
      <c r="F33" s="30">
        <v>5474.602000000001</v>
      </c>
    </row>
    <row r="34" spans="1:6" s="27" customFormat="1" ht="18" customHeight="1" outlineLevel="1">
      <c r="A34" s="44" t="s">
        <v>88</v>
      </c>
      <c r="B34" s="32">
        <v>606.9</v>
      </c>
      <c r="C34" s="28" t="s">
        <v>86</v>
      </c>
      <c r="D34" s="33" t="s">
        <v>73</v>
      </c>
      <c r="E34" s="29">
        <v>3.83</v>
      </c>
      <c r="F34" s="30">
        <v>4648.854</v>
      </c>
    </row>
    <row r="35" spans="1:6" s="27" customFormat="1" ht="19.5" customHeight="1" outlineLevel="1">
      <c r="A35" s="44" t="s">
        <v>89</v>
      </c>
      <c r="B35" s="32">
        <v>48</v>
      </c>
      <c r="C35" s="28" t="s">
        <v>86</v>
      </c>
      <c r="D35" s="33" t="s">
        <v>73</v>
      </c>
      <c r="E35" s="29">
        <v>3.83</v>
      </c>
      <c r="F35" s="30">
        <v>367.68</v>
      </c>
    </row>
    <row r="36" spans="1:6" s="27" customFormat="1" ht="21" customHeight="1" outlineLevel="1">
      <c r="A36" s="44" t="s">
        <v>115</v>
      </c>
      <c r="B36" s="34">
        <v>780.6</v>
      </c>
      <c r="C36" s="28" t="s">
        <v>90</v>
      </c>
      <c r="D36" s="33" t="s">
        <v>73</v>
      </c>
      <c r="E36" s="29">
        <v>41.83</v>
      </c>
      <c r="F36" s="30">
        <v>10884.166</v>
      </c>
    </row>
    <row r="37" spans="1:6" s="27" customFormat="1" ht="31.5" customHeight="1" outlineLevel="1">
      <c r="A37" s="44" t="s">
        <v>116</v>
      </c>
      <c r="B37" s="32">
        <v>30</v>
      </c>
      <c r="C37" s="28" t="s">
        <v>90</v>
      </c>
      <c r="D37" s="33" t="s">
        <v>73</v>
      </c>
      <c r="E37" s="29">
        <v>264.54</v>
      </c>
      <c r="F37" s="30">
        <v>7936.200000000001</v>
      </c>
    </row>
    <row r="38" spans="1:6" s="27" customFormat="1" ht="33" customHeight="1" outlineLevel="1">
      <c r="A38" s="43" t="s">
        <v>117</v>
      </c>
      <c r="B38" s="32">
        <v>48</v>
      </c>
      <c r="C38" s="28" t="s">
        <v>90</v>
      </c>
      <c r="D38" s="33" t="s">
        <v>73</v>
      </c>
      <c r="E38" s="29">
        <v>41.83</v>
      </c>
      <c r="F38" s="30">
        <v>4015.68</v>
      </c>
    </row>
    <row r="39" spans="1:6" s="27" customFormat="1" ht="18" customHeight="1" outlineLevel="1">
      <c r="A39" s="44" t="s">
        <v>91</v>
      </c>
      <c r="B39" s="32">
        <v>4</v>
      </c>
      <c r="C39" s="28" t="s">
        <v>90</v>
      </c>
      <c r="D39" s="33" t="s">
        <v>92</v>
      </c>
      <c r="E39" s="29">
        <v>201.74</v>
      </c>
      <c r="F39" s="30">
        <v>4034.8</v>
      </c>
    </row>
    <row r="40" spans="1:6" s="27" customFormat="1" ht="15.75" customHeight="1" outlineLevel="1">
      <c r="A40" s="44" t="s">
        <v>93</v>
      </c>
      <c r="B40" s="32">
        <v>4</v>
      </c>
      <c r="C40" s="28" t="s">
        <v>94</v>
      </c>
      <c r="D40" s="33" t="s">
        <v>92</v>
      </c>
      <c r="E40" s="29">
        <v>297.92</v>
      </c>
      <c r="F40" s="30">
        <v>1191.68</v>
      </c>
    </row>
    <row r="41" spans="1:6" s="27" customFormat="1" ht="18" customHeight="1" outlineLevel="1">
      <c r="A41" s="44" t="s">
        <v>95</v>
      </c>
      <c r="B41" s="32">
        <v>4</v>
      </c>
      <c r="C41" s="28" t="s">
        <v>94</v>
      </c>
      <c r="D41" s="33" t="s">
        <v>92</v>
      </c>
      <c r="E41" s="29">
        <v>84.67</v>
      </c>
      <c r="F41" s="30">
        <v>338.68</v>
      </c>
    </row>
    <row r="42" spans="1:6" s="27" customFormat="1" ht="18" customHeight="1" outlineLevel="1">
      <c r="A42" s="44" t="s">
        <v>96</v>
      </c>
      <c r="B42" s="32">
        <v>0.7</v>
      </c>
      <c r="C42" s="28" t="s">
        <v>94</v>
      </c>
      <c r="D42" s="33" t="s">
        <v>73</v>
      </c>
      <c r="E42" s="29">
        <v>821.41</v>
      </c>
      <c r="F42" s="30">
        <v>574.987</v>
      </c>
    </row>
    <row r="43" spans="1:6" s="27" customFormat="1" ht="18.75" customHeight="1" outlineLevel="1">
      <c r="A43" s="44" t="s">
        <v>97</v>
      </c>
      <c r="B43" s="32">
        <v>0.7</v>
      </c>
      <c r="C43" s="28" t="s">
        <v>94</v>
      </c>
      <c r="D43" s="33" t="s">
        <v>73</v>
      </c>
      <c r="E43" s="29">
        <v>125.72</v>
      </c>
      <c r="F43" s="30">
        <v>88.00399999999999</v>
      </c>
    </row>
    <row r="44" spans="1:6" s="27" customFormat="1" ht="30" customHeight="1" outlineLevel="1">
      <c r="A44" s="44" t="s">
        <v>98</v>
      </c>
      <c r="B44" s="32">
        <v>406</v>
      </c>
      <c r="C44" s="28" t="s">
        <v>99</v>
      </c>
      <c r="D44" s="33" t="s">
        <v>73</v>
      </c>
      <c r="E44" s="29">
        <v>1.59</v>
      </c>
      <c r="F44" s="30">
        <v>67136.16</v>
      </c>
    </row>
    <row r="45" spans="1:6" s="27" customFormat="1" ht="18" customHeight="1" outlineLevel="1">
      <c r="A45" s="44" t="s">
        <v>100</v>
      </c>
      <c r="B45" s="32">
        <v>2508.2000000000003</v>
      </c>
      <c r="C45" s="28" t="s">
        <v>86</v>
      </c>
      <c r="D45" s="33" t="s">
        <v>73</v>
      </c>
      <c r="E45" s="29">
        <v>1.59</v>
      </c>
      <c r="F45" s="30">
        <v>7976.076000000001</v>
      </c>
    </row>
    <row r="46" spans="1:6" s="27" customFormat="1" ht="18.75" customHeight="1" outlineLevel="1">
      <c r="A46" s="44" t="s">
        <v>101</v>
      </c>
      <c r="B46" s="32">
        <v>12.7</v>
      </c>
      <c r="C46" s="28" t="s">
        <v>94</v>
      </c>
      <c r="D46" s="33" t="s">
        <v>73</v>
      </c>
      <c r="E46" s="29">
        <v>81.42</v>
      </c>
      <c r="F46" s="30">
        <v>1034.0339999999999</v>
      </c>
    </row>
    <row r="47" spans="1:6" s="27" customFormat="1" ht="19.5" customHeight="1" outlineLevel="1">
      <c r="A47" s="44" t="s">
        <v>102</v>
      </c>
      <c r="B47" s="32">
        <v>4</v>
      </c>
      <c r="C47" s="28" t="s">
        <v>94</v>
      </c>
      <c r="D47" s="33" t="s">
        <v>92</v>
      </c>
      <c r="E47" s="29">
        <v>235.3</v>
      </c>
      <c r="F47" s="30">
        <v>941.2</v>
      </c>
    </row>
    <row r="48" spans="1:6" s="27" customFormat="1" ht="19.5" customHeight="1" outlineLevel="1">
      <c r="A48" s="43" t="s">
        <v>103</v>
      </c>
      <c r="B48" s="32">
        <v>640</v>
      </c>
      <c r="C48" s="28" t="s">
        <v>104</v>
      </c>
      <c r="D48" s="33" t="s">
        <v>105</v>
      </c>
      <c r="E48" s="29">
        <v>8.6</v>
      </c>
      <c r="F48" s="30">
        <v>2752</v>
      </c>
    </row>
    <row r="49" spans="1:6" s="27" customFormat="1" ht="33" customHeight="1" outlineLevel="1">
      <c r="A49" s="44" t="s">
        <v>106</v>
      </c>
      <c r="B49" s="32">
        <v>5</v>
      </c>
      <c r="C49" s="28" t="s">
        <v>94</v>
      </c>
      <c r="D49" s="33" t="s">
        <v>73</v>
      </c>
      <c r="E49" s="29">
        <v>590.28</v>
      </c>
      <c r="F49" s="30">
        <v>2951.3999999999996</v>
      </c>
    </row>
    <row r="50" spans="1:6" s="27" customFormat="1" ht="20.25" customHeight="1" outlineLevel="1">
      <c r="A50" s="44" t="s">
        <v>118</v>
      </c>
      <c r="B50" s="32">
        <v>5</v>
      </c>
      <c r="C50" s="28" t="s">
        <v>94</v>
      </c>
      <c r="D50" s="33" t="s">
        <v>73</v>
      </c>
      <c r="E50" s="29">
        <v>545.63</v>
      </c>
      <c r="F50" s="30">
        <v>2728.15</v>
      </c>
    </row>
    <row r="51" spans="1:6" s="27" customFormat="1" ht="32.25" customHeight="1" outlineLevel="1">
      <c r="A51" s="44" t="s">
        <v>119</v>
      </c>
      <c r="B51" s="32">
        <v>22</v>
      </c>
      <c r="C51" s="28" t="s">
        <v>94</v>
      </c>
      <c r="D51" s="33" t="s">
        <v>73</v>
      </c>
      <c r="E51" s="29">
        <v>3115.52</v>
      </c>
      <c r="F51" s="30">
        <v>68541.44</v>
      </c>
    </row>
    <row r="52" spans="1:6" s="27" customFormat="1" ht="33" customHeight="1" outlineLevel="1">
      <c r="A52" s="44" t="s">
        <v>120</v>
      </c>
      <c r="B52" s="32">
        <v>1</v>
      </c>
      <c r="C52" s="28" t="s">
        <v>94</v>
      </c>
      <c r="D52" s="33" t="s">
        <v>92</v>
      </c>
      <c r="E52" s="29">
        <v>16196.6</v>
      </c>
      <c r="F52" s="30">
        <v>16196.6</v>
      </c>
    </row>
    <row r="53" spans="1:6" s="27" customFormat="1" ht="33" customHeight="1" outlineLevel="1">
      <c r="A53" s="41" t="s">
        <v>107</v>
      </c>
      <c r="B53" s="28">
        <f>B8</f>
        <v>2899.4</v>
      </c>
      <c r="C53" s="28">
        <v>12</v>
      </c>
      <c r="D53" s="29" t="s">
        <v>24</v>
      </c>
      <c r="E53" s="61">
        <v>0.06</v>
      </c>
      <c r="F53" s="31">
        <f>B53*C53*E53</f>
        <v>2087.568</v>
      </c>
    </row>
    <row r="54" spans="1:6" s="25" customFormat="1" ht="48" customHeight="1">
      <c r="A54" s="20" t="s">
        <v>108</v>
      </c>
      <c r="B54" s="21">
        <f>B8</f>
        <v>2899.4</v>
      </c>
      <c r="C54" s="21">
        <v>12</v>
      </c>
      <c r="D54" s="22" t="s">
        <v>7</v>
      </c>
      <c r="E54" s="23">
        <f>SUM(E55:E56)</f>
        <v>4.8100000000000005</v>
      </c>
      <c r="F54" s="24">
        <f>SUM(F55:F56)</f>
        <v>167353.36800000002</v>
      </c>
    </row>
    <row r="55" spans="1:6" s="26" customFormat="1" ht="30.75" customHeight="1">
      <c r="A55" s="41" t="s">
        <v>109</v>
      </c>
      <c r="B55" s="28">
        <f>B54</f>
        <v>2899.4</v>
      </c>
      <c r="C55" s="28">
        <v>12</v>
      </c>
      <c r="D55" s="29" t="s">
        <v>7</v>
      </c>
      <c r="E55" s="30">
        <v>0.62</v>
      </c>
      <c r="F55" s="31">
        <f>B55*C55*E55</f>
        <v>21571.536</v>
      </c>
    </row>
    <row r="56" spans="1:6" s="26" customFormat="1" ht="45.75" customHeight="1">
      <c r="A56" s="41" t="s">
        <v>110</v>
      </c>
      <c r="B56" s="28">
        <f>B55</f>
        <v>2899.4</v>
      </c>
      <c r="C56" s="28">
        <v>12</v>
      </c>
      <c r="D56" s="29" t="s">
        <v>7</v>
      </c>
      <c r="E56" s="30">
        <v>4.19</v>
      </c>
      <c r="F56" s="31">
        <f>B56*C56*E56</f>
        <v>145781.83200000002</v>
      </c>
    </row>
    <row r="57" spans="1:6" s="25" customFormat="1" ht="18" customHeight="1">
      <c r="A57" s="46" t="s">
        <v>111</v>
      </c>
      <c r="B57" s="47"/>
      <c r="C57" s="47"/>
      <c r="D57" s="48"/>
      <c r="E57" s="23">
        <f>E8+E14+E54</f>
        <v>20.993577550527696</v>
      </c>
      <c r="F57" s="35">
        <f>F8+F14+F54</f>
        <v>722770.9290000001</v>
      </c>
    </row>
    <row r="58" spans="1:6" ht="13.5">
      <c r="A58" s="36"/>
      <c r="B58" s="37"/>
      <c r="C58" s="37"/>
      <c r="D58" s="37"/>
      <c r="E58" s="37"/>
      <c r="F58" s="37"/>
    </row>
    <row r="60" spans="1:5" ht="13.5">
      <c r="A60" s="17" t="s">
        <v>112</v>
      </c>
      <c r="B60" s="38"/>
      <c r="C60" s="18" t="s">
        <v>113</v>
      </c>
      <c r="E60" s="39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2019-04-30T06:24:35Z</dcterms:modified>
  <cp:category/>
  <cp:version/>
  <cp:contentType/>
  <cp:contentStatus/>
</cp:coreProperties>
</file>